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'Individual'!$C$4:$AC$42</definedName>
    <definedName name="_xlnm.Print_Area" localSheetId="0">'Equips 1a'!$A$1:$I$50</definedName>
    <definedName name="_xlnm.Print_Area" localSheetId="2">'Individual'!$A$1:$AC$37</definedName>
    <definedName name="Imprimir_área_IM" localSheetId="2">'Individual'!$A$1:$AC$41</definedName>
  </definedNames>
  <calcPr fullCalcOnLoad="1"/>
</workbook>
</file>

<file path=xl/sharedStrings.xml><?xml version="1.0" encoding="utf-8"?>
<sst xmlns="http://schemas.openxmlformats.org/spreadsheetml/2006/main" count="133" uniqueCount="69">
  <si>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</si>
  <si>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</si>
  <si>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</si>
  <si>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</si>
  <si>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</si>
  <si>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</si>
  <si>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</si>
  <si>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</si>
  <si>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</si>
  <si>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</si>
  <si>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</si>
  <si>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</si>
  <si>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</si>
  <si>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</si>
  <si>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</si>
  <si>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</si>
  <si>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</si>
  <si>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2a JOR.</t>
  </si>
  <si>
    <t>1a</t>
  </si>
  <si>
    <t>2a</t>
  </si>
  <si>
    <t>1a DVISIÓ MASCULINA</t>
  </si>
  <si>
    <t>FINAL TÍTOL - 1a JORNADA</t>
  </si>
  <si>
    <t>COMARCAL</t>
  </si>
  <si>
    <t>CAT FIGUERES A</t>
  </si>
  <si>
    <t>SWEETRADE A</t>
  </si>
  <si>
    <t>DIAGONAL</t>
  </si>
  <si>
    <t>CLASSIFICACIÓ FINAL TÍTOL</t>
  </si>
  <si>
    <t>MOISÉS PÉREZ IBÁÑEZ</t>
  </si>
  <si>
    <t>AXEL GUIMÓ MIRANDA</t>
  </si>
  <si>
    <t>SERGI MONTAÑA LÓPEZ</t>
  </si>
  <si>
    <t>ANTONIO RUIZ RODRÍGUEZ</t>
  </si>
  <si>
    <t>MANUEL LÓPEZ ENRÍQUEZ</t>
  </si>
  <si>
    <t>OSCAR COLOM CANILLAS</t>
  </si>
  <si>
    <t>MIQUEL ROSAS CABEZAS</t>
  </si>
  <si>
    <t>MANEL GIMENO ALBERT</t>
  </si>
  <si>
    <t>ANTONIO LÓPEZ</t>
  </si>
  <si>
    <t>NARCÍS SISTACHS TRIOLÀ</t>
  </si>
  <si>
    <t>ALBERT VIÑOLAS VÀLLEGA</t>
  </si>
  <si>
    <t>ARTUR COLOMER SOLER</t>
  </si>
  <si>
    <t>RAÜL GÁLVEZ GALISTEO</t>
  </si>
  <si>
    <t>ÀLVAR CARDONA BURGUÉS</t>
  </si>
  <si>
    <t>JOAN VALL RUIZ</t>
  </si>
  <si>
    <t>FERNANDO GÓMEZ QUIRANTE</t>
  </si>
  <si>
    <t>JOVENTUT AL-VICI A</t>
  </si>
  <si>
    <t>JORDI TUBELLA MURGADAS</t>
  </si>
  <si>
    <t>JOAN CREUS MARTORI</t>
  </si>
  <si>
    <t>DAVID ANSALDO MOLINA</t>
  </si>
  <si>
    <t>FINAL TÍTOL - 2a JORNADA</t>
  </si>
  <si>
    <t>LLIGA CATALANA DE BOWLING 2015 -2016</t>
  </si>
  <si>
    <t>1-maig-16</t>
  </si>
  <si>
    <t>DIAMOND A</t>
  </si>
  <si>
    <t xml:space="preserve">DIAGONAL </t>
  </si>
  <si>
    <t>LLIGA CATALANA DE BOWLING 2015-2016</t>
  </si>
  <si>
    <t>PIERRE-LUC SÁNCHEZ</t>
  </si>
  <si>
    <t>FELIPE BERRUEZO PÉREZ</t>
  </si>
  <si>
    <t>CRISTOPHE, MASLARD</t>
  </si>
  <si>
    <t>JUAN JOSÉ GÓMEZ TRINIDAD</t>
  </si>
  <si>
    <t>DIEGO PEÑA NOBLE</t>
  </si>
  <si>
    <t>MIGUEL A SEOANE DOMÍNGUEZ</t>
  </si>
  <si>
    <t>JOSEP ORIOL NAVARRO CAÑAS</t>
  </si>
  <si>
    <t>FRANCISCO HERNÁNDEZ SALGUERO</t>
  </si>
  <si>
    <t>JOSÉ M. CORRALES BABIANO</t>
  </si>
  <si>
    <t>JULIEN DROZ</t>
  </si>
  <si>
    <t>JORDI PONSICO SABARICH</t>
  </si>
  <si>
    <t>JUAN PIQUÈ REIG</t>
  </si>
  <si>
    <t>29-maig-16</t>
  </si>
  <si>
    <t>MARCIAL OVIDE MARRON</t>
  </si>
  <si>
    <t>BENITO BOIRA BUISAN</t>
  </si>
  <si>
    <t>CARLOS DOMÍNGUEZ MARTÍNEZ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</si>
</sst>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3">
      <selection activeCell="J48" sqref="J48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48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20</v>
      </c>
      <c r="E5" s="21"/>
      <c r="F5" s="21"/>
      <c r="G5" s="18" t="s">
        <v>21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49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51</v>
      </c>
      <c r="D9" s="29"/>
      <c r="E9" s="30">
        <v>10</v>
      </c>
      <c r="G9" s="28" t="s">
        <v>22</v>
      </c>
      <c r="I9" s="30">
        <v>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7</v>
      </c>
      <c r="F11" s="30"/>
      <c r="G11" s="28" t="s">
        <v>50</v>
      </c>
      <c r="I11" s="30">
        <v>3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24</v>
      </c>
      <c r="E13" s="30">
        <v>2</v>
      </c>
      <c r="F13" s="30"/>
      <c r="G13" s="28" t="s">
        <v>43</v>
      </c>
      <c r="I13" s="30">
        <v>8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A</v>
      </c>
      <c r="E15" s="30">
        <v>10</v>
      </c>
      <c r="F15" s="30"/>
      <c r="G15" s="28" t="str">
        <f>G11</f>
        <v>DIAMOND A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</v>
      </c>
      <c r="E17" s="30">
        <v>9</v>
      </c>
      <c r="F17" s="30"/>
      <c r="G17" s="28" t="str">
        <f>G13</f>
        <v>JOVENTUT AL-VICI A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COMARCAL</v>
      </c>
      <c r="E19" s="30">
        <v>3</v>
      </c>
      <c r="F19" s="30"/>
      <c r="G19" s="28" t="str">
        <f>C11</f>
        <v>CAT FIGUERES A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A</v>
      </c>
      <c r="E21" s="30">
        <v>0</v>
      </c>
      <c r="F21" s="30"/>
      <c r="G21" s="28" t="str">
        <f>C9</f>
        <v>DIAGONAL 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COMARCAL</v>
      </c>
      <c r="E23" s="30">
        <v>0</v>
      </c>
      <c r="F23" s="30"/>
      <c r="G23" s="28" t="str">
        <f>C13</f>
        <v>SWEETRADE A</v>
      </c>
      <c r="I23" s="30">
        <v>10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JOVENTUT AL-VICI A</v>
      </c>
      <c r="E25" s="30">
        <v>6</v>
      </c>
      <c r="F25" s="30"/>
      <c r="G25" s="28" t="str">
        <f>G11</f>
        <v>DIAMOND A</v>
      </c>
      <c r="I25" s="30">
        <v>4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COMARCAL</v>
      </c>
      <c r="E27" s="30">
        <v>1</v>
      </c>
      <c r="F27" s="30"/>
      <c r="G27" s="28" t="str">
        <f>G13</f>
        <v>JOVENTUT AL-VICI A</v>
      </c>
      <c r="I27" s="30">
        <v>9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DIAMOND A</v>
      </c>
      <c r="E29" s="30">
        <v>0</v>
      </c>
      <c r="F29" s="30"/>
      <c r="G29" s="28" t="str">
        <f>C9</f>
        <v>DIAGONAL 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A</v>
      </c>
      <c r="E31" s="30">
        <v>8</v>
      </c>
      <c r="G31" s="28" t="str">
        <f>C13</f>
        <v>SWEETRADE A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DIAGONAL </v>
      </c>
      <c r="E33" s="30">
        <v>7</v>
      </c>
      <c r="G33" s="28" t="str">
        <f>C13</f>
        <v>SWEETRADE A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JOVENTUT AL-VICI A</v>
      </c>
      <c r="E35" s="30">
        <v>2</v>
      </c>
      <c r="G35" s="28" t="str">
        <f>C11</f>
        <v>CAT FIGUERES 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DIAMOND A</v>
      </c>
      <c r="E37" s="30">
        <v>3</v>
      </c>
      <c r="G37" s="28" t="str">
        <f>G9</f>
        <v>COMARCAL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26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25</v>
      </c>
      <c r="D45" s="43"/>
      <c r="E45" s="44"/>
      <c r="F45" s="45">
        <f>10+9+10+10+7</f>
        <v>46</v>
      </c>
      <c r="G45" s="52"/>
      <c r="H45" s="50">
        <f aca="true" t="shared" si="0" ref="H45:H50">SUM(F45:G45)</f>
        <v>46</v>
      </c>
    </row>
    <row r="46" spans="3:8" ht="21">
      <c r="C46" s="46" t="s">
        <v>23</v>
      </c>
      <c r="D46" s="36"/>
      <c r="E46" s="47"/>
      <c r="F46" s="45">
        <f>7+7+0+8+8</f>
        <v>30</v>
      </c>
      <c r="G46" s="52"/>
      <c r="H46" s="50">
        <f t="shared" si="0"/>
        <v>30</v>
      </c>
    </row>
    <row r="47" spans="3:8" ht="21">
      <c r="C47" s="42" t="s">
        <v>24</v>
      </c>
      <c r="D47" s="43"/>
      <c r="E47" s="44"/>
      <c r="F47" s="45">
        <f>2+10+10+2+3</f>
        <v>27</v>
      </c>
      <c r="G47" s="52"/>
      <c r="H47" s="50">
        <f t="shared" si="0"/>
        <v>27</v>
      </c>
    </row>
    <row r="48" spans="3:8" ht="21">
      <c r="C48" s="42" t="s">
        <v>43</v>
      </c>
      <c r="D48" s="43"/>
      <c r="E48" s="44"/>
      <c r="F48" s="45">
        <f>8+1+6+9+2</f>
        <v>26</v>
      </c>
      <c r="G48" s="52"/>
      <c r="H48" s="50">
        <f t="shared" si="0"/>
        <v>26</v>
      </c>
    </row>
    <row r="49" spans="3:8" ht="21">
      <c r="C49" s="42" t="s">
        <v>22</v>
      </c>
      <c r="D49" s="43"/>
      <c r="E49" s="44"/>
      <c r="F49" s="45">
        <f>0+3+0+1+7</f>
        <v>11</v>
      </c>
      <c r="G49" s="52"/>
      <c r="H49" s="50">
        <f t="shared" si="0"/>
        <v>11</v>
      </c>
    </row>
    <row r="50" spans="3:8" ht="21">
      <c r="C50" s="42" t="s">
        <v>50</v>
      </c>
      <c r="D50" s="48"/>
      <c r="E50" s="49"/>
      <c r="F50" s="45">
        <f>3+0+4+0+3</f>
        <v>10</v>
      </c>
      <c r="G50" s="52"/>
      <c r="H50" s="50">
        <f t="shared" si="0"/>
        <v>10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53" sqref="E5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52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20</v>
      </c>
      <c r="E5" s="21"/>
      <c r="F5" s="21"/>
      <c r="G5" s="18" t="s">
        <v>47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65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51</v>
      </c>
      <c r="D9" s="29"/>
      <c r="E9" s="30">
        <v>7</v>
      </c>
      <c r="G9" s="28" t="s">
        <v>22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3</v>
      </c>
      <c r="F11" s="30"/>
      <c r="G11" s="28" t="s">
        <v>50</v>
      </c>
      <c r="I11" s="30">
        <v>7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24</v>
      </c>
      <c r="E13" s="30">
        <v>9</v>
      </c>
      <c r="F13" s="30"/>
      <c r="G13" s="28" t="s">
        <v>43</v>
      </c>
      <c r="I13" s="30">
        <v>1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SWEETRADE A</v>
      </c>
      <c r="E15" s="30">
        <v>9</v>
      </c>
      <c r="F15" s="30"/>
      <c r="G15" s="28" t="str">
        <f>G11</f>
        <v>DIAMOND A</v>
      </c>
      <c r="I15" s="30">
        <v>1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</v>
      </c>
      <c r="E17" s="30">
        <v>10</v>
      </c>
      <c r="F17" s="30"/>
      <c r="G17" s="28" t="str">
        <f>G13</f>
        <v>JOVENTUT AL-VICI A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COMARCAL</v>
      </c>
      <c r="E19" s="30">
        <v>1</v>
      </c>
      <c r="F19" s="30"/>
      <c r="G19" s="28" t="str">
        <f>C11</f>
        <v>CAT FIGUERES A</v>
      </c>
      <c r="I19" s="30">
        <v>9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CAT FIGUERES A</v>
      </c>
      <c r="E21" s="30">
        <v>0</v>
      </c>
      <c r="F21" s="30"/>
      <c r="G21" s="28" t="str">
        <f>C9</f>
        <v>DIAGONAL 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COMARCAL</v>
      </c>
      <c r="E23" s="30">
        <v>1</v>
      </c>
      <c r="F23" s="30"/>
      <c r="G23" s="28" t="str">
        <f>C13</f>
        <v>SWEETRADE A</v>
      </c>
      <c r="I23" s="30">
        <v>9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JOVENTUT AL-VICI A</v>
      </c>
      <c r="E25" s="30">
        <v>8</v>
      </c>
      <c r="F25" s="30"/>
      <c r="G25" s="28" t="str">
        <f>G11</f>
        <v>DIAMOND A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COMARCAL</v>
      </c>
      <c r="E27" s="30">
        <v>2</v>
      </c>
      <c r="F27" s="30"/>
      <c r="G27" s="28" t="str">
        <f>G13</f>
        <v>JOVENTUT AL-VICI A</v>
      </c>
      <c r="I27" s="30">
        <v>8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DIAMOND A</v>
      </c>
      <c r="E29" s="30">
        <v>1</v>
      </c>
      <c r="F29" s="30"/>
      <c r="G29" s="28" t="str">
        <f>C9</f>
        <v>DIAGONAL 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CAT FIGUERES A</v>
      </c>
      <c r="E31" s="30">
        <v>6</v>
      </c>
      <c r="G31" s="28" t="str">
        <f>C13</f>
        <v>SWEETRADE A</v>
      </c>
      <c r="I31" s="30">
        <v>4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DIAGONAL </v>
      </c>
      <c r="E33" s="30">
        <v>1</v>
      </c>
      <c r="G33" s="28" t="str">
        <f>C13</f>
        <v>SWEETRADE A</v>
      </c>
      <c r="I33" s="30">
        <v>9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JOVENTUT AL-VICI A</v>
      </c>
      <c r="E35" s="30">
        <v>3</v>
      </c>
      <c r="G35" s="28" t="str">
        <f>C11</f>
        <v>CAT FIGUERES A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DIAMOND A</v>
      </c>
      <c r="E37" s="30">
        <v>10</v>
      </c>
      <c r="G37" s="28" t="str">
        <f>G9</f>
        <v>COMARCAL</v>
      </c>
      <c r="I37" s="30">
        <v>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26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25</v>
      </c>
      <c r="D45" s="43"/>
      <c r="E45" s="44"/>
      <c r="F45" s="45">
        <f>10+9+10+10+7</f>
        <v>46</v>
      </c>
      <c r="G45" s="56">
        <f>7+10+10+9+1</f>
        <v>37</v>
      </c>
      <c r="H45" s="50">
        <f aca="true" t="shared" si="0" ref="H45:H50">SUM(F45:G45)</f>
        <v>83</v>
      </c>
    </row>
    <row r="46" spans="3:8" ht="21">
      <c r="C46" s="46" t="s">
        <v>24</v>
      </c>
      <c r="D46" s="57"/>
      <c r="E46" s="36"/>
      <c r="F46" s="45">
        <f>2+10+10+2+3</f>
        <v>27</v>
      </c>
      <c r="G46" s="56">
        <f>9+9+9+4+9</f>
        <v>40</v>
      </c>
      <c r="H46" s="50">
        <f t="shared" si="0"/>
        <v>67</v>
      </c>
    </row>
    <row r="47" spans="3:8" ht="21">
      <c r="C47" s="42" t="s">
        <v>23</v>
      </c>
      <c r="D47" s="48"/>
      <c r="E47" s="49"/>
      <c r="F47" s="45">
        <f>7+7+0+8+8</f>
        <v>30</v>
      </c>
      <c r="G47" s="56">
        <f>3+9+0+6+7</f>
        <v>25</v>
      </c>
      <c r="H47" s="50">
        <f t="shared" si="0"/>
        <v>55</v>
      </c>
    </row>
    <row r="48" spans="3:8" ht="21">
      <c r="C48" s="42" t="s">
        <v>43</v>
      </c>
      <c r="D48" s="43"/>
      <c r="E48" s="44"/>
      <c r="F48" s="45">
        <f>8+1+6+9+2</f>
        <v>26</v>
      </c>
      <c r="G48" s="56">
        <f>1+0+8+8+3</f>
        <v>20</v>
      </c>
      <c r="H48" s="50">
        <f t="shared" si="0"/>
        <v>46</v>
      </c>
    </row>
    <row r="49" spans="3:8" ht="21">
      <c r="C49" s="42" t="s">
        <v>50</v>
      </c>
      <c r="D49" s="48"/>
      <c r="E49" s="49"/>
      <c r="F49" s="45">
        <f>3+0+4+0+5</f>
        <v>12</v>
      </c>
      <c r="G49" s="56">
        <f>7+1+2+1+10</f>
        <v>21</v>
      </c>
      <c r="H49" s="50">
        <f t="shared" si="0"/>
        <v>33</v>
      </c>
    </row>
    <row r="50" spans="3:8" ht="21">
      <c r="C50" s="42" t="s">
        <v>22</v>
      </c>
      <c r="D50" s="43"/>
      <c r="E50" s="44"/>
      <c r="F50" s="45">
        <f>0+3+0+1+5</f>
        <v>9</v>
      </c>
      <c r="G50" s="56">
        <f>3+1+1+2+0</f>
        <v>7</v>
      </c>
      <c r="H50" s="50">
        <f t="shared" si="0"/>
        <v>16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7" sqref="C7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5" hidden="1" customWidth="1"/>
    <col min="15" max="24" width="3.625" style="55" hidden="1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125" style="9" bestFit="1" customWidth="1"/>
    <col min="29" max="29" width="10.25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8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4" t="s">
        <v>18</v>
      </c>
      <c r="Z3" s="4" t="s">
        <v>19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53">
        <v>581</v>
      </c>
      <c r="C4" s="53" t="s">
        <v>27</v>
      </c>
      <c r="D4" s="53" t="s">
        <v>51</v>
      </c>
      <c r="E4" s="53">
        <v>224</v>
      </c>
      <c r="F4" s="53">
        <v>243</v>
      </c>
      <c r="G4" s="53">
        <v>203</v>
      </c>
      <c r="H4" s="53">
        <v>221</v>
      </c>
      <c r="I4" s="53">
        <v>190</v>
      </c>
      <c r="J4" s="53">
        <v>215</v>
      </c>
      <c r="K4" s="53">
        <v>222</v>
      </c>
      <c r="L4" s="53">
        <v>279</v>
      </c>
      <c r="M4" s="53">
        <v>216</v>
      </c>
      <c r="N4" s="53">
        <v>196</v>
      </c>
      <c r="O4" s="53">
        <v>243</v>
      </c>
      <c r="P4" s="53">
        <v>265</v>
      </c>
      <c r="Q4" s="53">
        <v>226</v>
      </c>
      <c r="R4" s="53">
        <v>225</v>
      </c>
      <c r="S4" s="53">
        <v>206</v>
      </c>
      <c r="T4" s="53">
        <v>210</v>
      </c>
      <c r="U4" s="53">
        <v>255</v>
      </c>
      <c r="V4" s="53">
        <v>255</v>
      </c>
      <c r="W4" s="53">
        <v>201</v>
      </c>
      <c r="X4" s="53">
        <v>185</v>
      </c>
      <c r="Y4" s="6">
        <f aca="true" t="shared" si="0" ref="Y4:Y38">SUM(E4:N4)</f>
        <v>2209</v>
      </c>
      <c r="Z4" s="6">
        <f aca="true" t="shared" si="1" ref="Z4:Z38">SUM(O4:X4)</f>
        <v>2271</v>
      </c>
      <c r="AA4" s="6">
        <f>SUM(E4:X4)</f>
        <v>4480</v>
      </c>
      <c r="AB4" s="6">
        <f aca="true" t="shared" si="2" ref="AB4:AB38">COUNT(E4:X4)</f>
        <v>20</v>
      </c>
      <c r="AC4" s="8">
        <f aca="true" t="shared" si="3" ref="AC4:AC38">(AA4/AB4)</f>
        <v>224</v>
      </c>
    </row>
    <row r="5" spans="1:29" ht="12.75">
      <c r="A5" s="6">
        <v>2</v>
      </c>
      <c r="B5" s="53">
        <v>1554</v>
      </c>
      <c r="C5" s="53" t="s">
        <v>53</v>
      </c>
      <c r="D5" s="53" t="s">
        <v>51</v>
      </c>
      <c r="E5" s="53">
        <v>223</v>
      </c>
      <c r="F5" s="53">
        <v>197</v>
      </c>
      <c r="G5" s="53">
        <v>209</v>
      </c>
      <c r="H5" s="53">
        <v>204</v>
      </c>
      <c r="I5" s="53">
        <v>244</v>
      </c>
      <c r="J5" s="53">
        <v>247</v>
      </c>
      <c r="K5" s="53">
        <v>217</v>
      </c>
      <c r="L5" s="53">
        <v>211</v>
      </c>
      <c r="M5" s="53">
        <v>214</v>
      </c>
      <c r="N5" s="53">
        <v>236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6">
        <f t="shared" si="0"/>
        <v>2202</v>
      </c>
      <c r="Z5" s="6">
        <f t="shared" si="1"/>
        <v>0</v>
      </c>
      <c r="AA5" s="6">
        <f>SUM(E5:X5)</f>
        <v>2202</v>
      </c>
      <c r="AB5" s="6">
        <f t="shared" si="2"/>
        <v>10</v>
      </c>
      <c r="AC5" s="8">
        <f t="shared" si="3"/>
        <v>220.2</v>
      </c>
    </row>
    <row r="6" spans="1:29" ht="12.75">
      <c r="A6" s="6">
        <v>3</v>
      </c>
      <c r="B6" s="53">
        <v>1248</v>
      </c>
      <c r="C6" s="53" t="s">
        <v>28</v>
      </c>
      <c r="D6" s="53" t="s">
        <v>51</v>
      </c>
      <c r="E6" s="53">
        <v>257</v>
      </c>
      <c r="F6" s="53">
        <v>255</v>
      </c>
      <c r="G6" s="53">
        <v>173</v>
      </c>
      <c r="H6" s="53">
        <v>259</v>
      </c>
      <c r="I6" s="53">
        <v>235</v>
      </c>
      <c r="J6" s="53">
        <v>222</v>
      </c>
      <c r="K6" s="53">
        <v>225</v>
      </c>
      <c r="L6" s="53">
        <v>257</v>
      </c>
      <c r="M6" s="53">
        <v>226</v>
      </c>
      <c r="N6" s="53">
        <v>224</v>
      </c>
      <c r="O6" s="53">
        <v>189</v>
      </c>
      <c r="P6" s="53">
        <v>155</v>
      </c>
      <c r="Q6" s="53">
        <v>226</v>
      </c>
      <c r="R6" s="53">
        <v>163</v>
      </c>
      <c r="S6" s="53">
        <v>235</v>
      </c>
      <c r="T6" s="53">
        <v>254</v>
      </c>
      <c r="U6" s="53">
        <v>198</v>
      </c>
      <c r="V6" s="53">
        <v>203</v>
      </c>
      <c r="W6" s="53">
        <v>203</v>
      </c>
      <c r="X6" s="53">
        <v>203</v>
      </c>
      <c r="Y6" s="6">
        <f t="shared" si="0"/>
        <v>2333</v>
      </c>
      <c r="Z6" s="6">
        <f t="shared" si="1"/>
        <v>2029</v>
      </c>
      <c r="AA6" s="6">
        <f>SUM(E6:X6)</f>
        <v>4362</v>
      </c>
      <c r="AB6" s="6">
        <f t="shared" si="2"/>
        <v>20</v>
      </c>
      <c r="AC6" s="8">
        <f t="shared" si="3"/>
        <v>218.1</v>
      </c>
    </row>
    <row r="7" spans="1:29" ht="12.75">
      <c r="A7" s="6">
        <v>4</v>
      </c>
      <c r="B7" s="7">
        <v>802</v>
      </c>
      <c r="C7" s="7" t="s">
        <v>38</v>
      </c>
      <c r="D7" s="7" t="s">
        <v>24</v>
      </c>
      <c r="E7" s="53">
        <v>192</v>
      </c>
      <c r="F7" s="53">
        <v>190</v>
      </c>
      <c r="G7" s="53">
        <v>267</v>
      </c>
      <c r="H7" s="53">
        <v>173</v>
      </c>
      <c r="I7" s="53">
        <v>238</v>
      </c>
      <c r="J7" s="53">
        <v>237</v>
      </c>
      <c r="K7" s="53">
        <v>173</v>
      </c>
      <c r="L7" s="53">
        <v>191</v>
      </c>
      <c r="M7" s="53">
        <v>193</v>
      </c>
      <c r="N7" s="53">
        <v>235</v>
      </c>
      <c r="O7" s="53">
        <v>216</v>
      </c>
      <c r="P7" s="53">
        <v>177</v>
      </c>
      <c r="Q7" s="53">
        <v>243</v>
      </c>
      <c r="R7" s="53">
        <v>212</v>
      </c>
      <c r="S7" s="53">
        <v>197</v>
      </c>
      <c r="T7" s="53">
        <v>181</v>
      </c>
      <c r="U7" s="53">
        <v>191</v>
      </c>
      <c r="V7" s="53">
        <v>202</v>
      </c>
      <c r="W7" s="53">
        <v>244</v>
      </c>
      <c r="X7" s="53">
        <v>227</v>
      </c>
      <c r="Y7" s="6">
        <f t="shared" si="0"/>
        <v>2089</v>
      </c>
      <c r="Z7" s="6">
        <f t="shared" si="1"/>
        <v>2090</v>
      </c>
      <c r="AA7" s="6">
        <f>SUM(E7:X7)</f>
        <v>4179</v>
      </c>
      <c r="AB7" s="6">
        <f t="shared" si="2"/>
        <v>20</v>
      </c>
      <c r="AC7" s="8">
        <f t="shared" si="3"/>
        <v>208.95</v>
      </c>
    </row>
    <row r="8" spans="1:29" ht="12.75">
      <c r="A8" s="6">
        <v>5</v>
      </c>
      <c r="B8" s="7">
        <v>673</v>
      </c>
      <c r="C8" s="7" t="s">
        <v>40</v>
      </c>
      <c r="D8" s="7" t="s">
        <v>24</v>
      </c>
      <c r="E8" s="53">
        <v>256</v>
      </c>
      <c r="F8" s="53">
        <v>177</v>
      </c>
      <c r="G8" s="53">
        <v>217</v>
      </c>
      <c r="H8" s="53">
        <v>235</v>
      </c>
      <c r="I8" s="53">
        <v>168</v>
      </c>
      <c r="J8" s="53">
        <v>205</v>
      </c>
      <c r="K8" s="53">
        <v>215</v>
      </c>
      <c r="L8" s="53">
        <v>158</v>
      </c>
      <c r="M8" s="53">
        <v>197</v>
      </c>
      <c r="N8" s="53">
        <v>203</v>
      </c>
      <c r="O8" s="53">
        <v>182</v>
      </c>
      <c r="P8" s="53">
        <v>226</v>
      </c>
      <c r="Q8" s="53">
        <v>212</v>
      </c>
      <c r="R8" s="53">
        <v>211</v>
      </c>
      <c r="S8" s="53">
        <v>191</v>
      </c>
      <c r="T8" s="53">
        <v>235</v>
      </c>
      <c r="U8" s="53">
        <v>177</v>
      </c>
      <c r="V8" s="53">
        <v>236</v>
      </c>
      <c r="W8" s="53">
        <v>202</v>
      </c>
      <c r="X8" s="53">
        <v>222</v>
      </c>
      <c r="Y8" s="6">
        <f t="shared" si="0"/>
        <v>2031</v>
      </c>
      <c r="Z8" s="6">
        <f t="shared" si="1"/>
        <v>2094</v>
      </c>
      <c r="AA8" s="6">
        <f>SUM(Y8:Z8)</f>
        <v>4125</v>
      </c>
      <c r="AB8" s="6">
        <f t="shared" si="2"/>
        <v>20</v>
      </c>
      <c r="AC8" s="8">
        <f t="shared" si="3"/>
        <v>206.25</v>
      </c>
    </row>
    <row r="9" spans="1:29" ht="12.75">
      <c r="A9" s="6">
        <v>6</v>
      </c>
      <c r="B9" s="7">
        <v>3008</v>
      </c>
      <c r="C9" s="7" t="s">
        <v>41</v>
      </c>
      <c r="D9" s="7" t="s">
        <v>24</v>
      </c>
      <c r="E9" s="53">
        <v>207</v>
      </c>
      <c r="F9" s="53">
        <v>188</v>
      </c>
      <c r="G9" s="53">
        <v>156</v>
      </c>
      <c r="H9" s="53">
        <v>188</v>
      </c>
      <c r="I9" s="53">
        <v>243</v>
      </c>
      <c r="J9" s="53">
        <v>195</v>
      </c>
      <c r="K9" s="53"/>
      <c r="L9" s="53"/>
      <c r="M9" s="53">
        <v>290</v>
      </c>
      <c r="N9" s="53">
        <v>210</v>
      </c>
      <c r="O9" s="53">
        <v>201</v>
      </c>
      <c r="P9" s="53">
        <v>203</v>
      </c>
      <c r="Q9" s="53">
        <v>177</v>
      </c>
      <c r="R9" s="53">
        <v>222</v>
      </c>
      <c r="S9" s="53">
        <v>180</v>
      </c>
      <c r="T9" s="53">
        <v>257</v>
      </c>
      <c r="U9" s="53">
        <v>173</v>
      </c>
      <c r="V9" s="53">
        <v>166</v>
      </c>
      <c r="W9" s="53">
        <v>156</v>
      </c>
      <c r="X9" s="53">
        <v>221</v>
      </c>
      <c r="Y9" s="6">
        <f t="shared" si="0"/>
        <v>1677</v>
      </c>
      <c r="Z9" s="6">
        <f t="shared" si="1"/>
        <v>1956</v>
      </c>
      <c r="AA9" s="6">
        <f aca="true" t="shared" si="4" ref="AA9:AA38">SUM(E9:X9)</f>
        <v>3633</v>
      </c>
      <c r="AB9" s="6">
        <f t="shared" si="2"/>
        <v>18</v>
      </c>
      <c r="AC9" s="8">
        <f t="shared" si="3"/>
        <v>201.83333333333334</v>
      </c>
    </row>
    <row r="10" spans="1:29" ht="12.75">
      <c r="A10" s="6">
        <v>7</v>
      </c>
      <c r="B10" s="7">
        <v>988</v>
      </c>
      <c r="C10" s="7" t="s">
        <v>66</v>
      </c>
      <c r="D10" s="7" t="s">
        <v>51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>
        <v>215</v>
      </c>
      <c r="P10" s="53">
        <v>169</v>
      </c>
      <c r="Q10" s="53">
        <v>222</v>
      </c>
      <c r="R10" s="53">
        <v>202</v>
      </c>
      <c r="S10" s="53">
        <v>200</v>
      </c>
      <c r="T10" s="53"/>
      <c r="U10" s="53"/>
      <c r="V10" s="53"/>
      <c r="W10" s="53"/>
      <c r="X10" s="53"/>
      <c r="Y10" s="6">
        <f t="shared" si="0"/>
        <v>0</v>
      </c>
      <c r="Z10" s="6">
        <f t="shared" si="1"/>
        <v>1008</v>
      </c>
      <c r="AA10" s="6">
        <f t="shared" si="4"/>
        <v>1008</v>
      </c>
      <c r="AB10" s="6">
        <f t="shared" si="2"/>
        <v>5</v>
      </c>
      <c r="AC10" s="8">
        <f t="shared" si="3"/>
        <v>201.6</v>
      </c>
    </row>
    <row r="11" spans="1:29" ht="12.75">
      <c r="A11" s="6">
        <v>8</v>
      </c>
      <c r="B11" s="7">
        <v>1026</v>
      </c>
      <c r="C11" s="7" t="s">
        <v>39</v>
      </c>
      <c r="D11" s="7" t="s">
        <v>24</v>
      </c>
      <c r="E11" s="53">
        <v>177</v>
      </c>
      <c r="F11" s="53">
        <v>141</v>
      </c>
      <c r="G11" s="53">
        <v>222</v>
      </c>
      <c r="H11" s="53">
        <v>226</v>
      </c>
      <c r="I11" s="53">
        <v>245</v>
      </c>
      <c r="J11" s="53">
        <v>205</v>
      </c>
      <c r="K11" s="53">
        <v>189</v>
      </c>
      <c r="L11" s="53">
        <v>212</v>
      </c>
      <c r="M11" s="53">
        <v>198</v>
      </c>
      <c r="N11" s="53">
        <v>180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6">
        <f t="shared" si="0"/>
        <v>1995</v>
      </c>
      <c r="Z11" s="6">
        <f t="shared" si="1"/>
        <v>0</v>
      </c>
      <c r="AA11" s="6">
        <f t="shared" si="4"/>
        <v>1995</v>
      </c>
      <c r="AB11" s="6">
        <f t="shared" si="2"/>
        <v>10</v>
      </c>
      <c r="AC11" s="8">
        <f t="shared" si="3"/>
        <v>199.5</v>
      </c>
    </row>
    <row r="12" spans="1:29" ht="12.75">
      <c r="A12" s="6">
        <v>9</v>
      </c>
      <c r="B12" s="53">
        <v>1565</v>
      </c>
      <c r="C12" s="53" t="s">
        <v>29</v>
      </c>
      <c r="D12" s="53" t="s">
        <v>51</v>
      </c>
      <c r="E12" s="53">
        <v>159</v>
      </c>
      <c r="F12" s="53">
        <v>205</v>
      </c>
      <c r="G12" s="53">
        <v>208</v>
      </c>
      <c r="H12" s="53">
        <v>227</v>
      </c>
      <c r="I12" s="53">
        <v>224</v>
      </c>
      <c r="J12" s="53">
        <v>192</v>
      </c>
      <c r="K12" s="53">
        <v>193</v>
      </c>
      <c r="L12" s="53">
        <v>144</v>
      </c>
      <c r="M12" s="53">
        <v>201</v>
      </c>
      <c r="N12" s="53">
        <v>189</v>
      </c>
      <c r="O12" s="53">
        <v>170</v>
      </c>
      <c r="P12" s="53">
        <v>204</v>
      </c>
      <c r="Q12" s="53">
        <v>182</v>
      </c>
      <c r="R12" s="53">
        <v>265</v>
      </c>
      <c r="S12" s="53">
        <v>176</v>
      </c>
      <c r="T12" s="53">
        <v>199</v>
      </c>
      <c r="U12" s="53">
        <v>243</v>
      </c>
      <c r="V12" s="53">
        <v>199</v>
      </c>
      <c r="W12" s="53">
        <v>201</v>
      </c>
      <c r="X12" s="53">
        <v>200</v>
      </c>
      <c r="Y12" s="6">
        <f t="shared" si="0"/>
        <v>1942</v>
      </c>
      <c r="Z12" s="6">
        <f t="shared" si="1"/>
        <v>2039</v>
      </c>
      <c r="AA12" s="6">
        <f t="shared" si="4"/>
        <v>3981</v>
      </c>
      <c r="AB12" s="6">
        <f t="shared" si="2"/>
        <v>20</v>
      </c>
      <c r="AC12" s="8">
        <f t="shared" si="3"/>
        <v>199.05</v>
      </c>
    </row>
    <row r="13" spans="1:29" ht="12.75">
      <c r="A13" s="6">
        <v>10</v>
      </c>
      <c r="B13" s="7">
        <v>3338</v>
      </c>
      <c r="C13" s="7" t="s">
        <v>35</v>
      </c>
      <c r="D13" s="7" t="s">
        <v>23</v>
      </c>
      <c r="E13" s="53">
        <v>204</v>
      </c>
      <c r="F13" s="53">
        <v>178</v>
      </c>
      <c r="G13" s="53">
        <v>208</v>
      </c>
      <c r="H13" s="53">
        <v>181</v>
      </c>
      <c r="I13" s="53">
        <v>175</v>
      </c>
      <c r="J13" s="53">
        <v>205</v>
      </c>
      <c r="K13" s="53">
        <v>207</v>
      </c>
      <c r="L13" s="53">
        <v>223</v>
      </c>
      <c r="M13" s="53">
        <v>212</v>
      </c>
      <c r="N13" s="53">
        <v>164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6">
        <f t="shared" si="0"/>
        <v>1957</v>
      </c>
      <c r="Z13" s="6">
        <f t="shared" si="1"/>
        <v>0</v>
      </c>
      <c r="AA13" s="6">
        <f t="shared" si="4"/>
        <v>1957</v>
      </c>
      <c r="AB13" s="6">
        <f t="shared" si="2"/>
        <v>10</v>
      </c>
      <c r="AC13" s="8">
        <f t="shared" si="3"/>
        <v>195.7</v>
      </c>
    </row>
    <row r="14" spans="1:29" ht="12.75">
      <c r="A14" s="6">
        <v>12</v>
      </c>
      <c r="B14" s="7">
        <v>798</v>
      </c>
      <c r="C14" s="10" t="s">
        <v>36</v>
      </c>
      <c r="D14" s="7" t="s">
        <v>23</v>
      </c>
      <c r="E14" s="53"/>
      <c r="F14" s="53"/>
      <c r="G14" s="53"/>
      <c r="H14" s="53"/>
      <c r="I14" s="53">
        <v>202</v>
      </c>
      <c r="J14" s="53">
        <v>174</v>
      </c>
      <c r="K14" s="53">
        <v>237</v>
      </c>
      <c r="L14" s="53">
        <v>171</v>
      </c>
      <c r="M14" s="53">
        <v>212</v>
      </c>
      <c r="N14" s="53">
        <v>193</v>
      </c>
      <c r="O14" s="53">
        <v>146</v>
      </c>
      <c r="P14" s="53">
        <v>218</v>
      </c>
      <c r="Q14" s="53">
        <v>161</v>
      </c>
      <c r="R14" s="53">
        <v>170</v>
      </c>
      <c r="S14" s="53">
        <v>181</v>
      </c>
      <c r="T14" s="53">
        <v>210</v>
      </c>
      <c r="U14" s="53">
        <v>219</v>
      </c>
      <c r="V14" s="53">
        <v>206</v>
      </c>
      <c r="W14" s="53">
        <v>179</v>
      </c>
      <c r="X14" s="53">
        <v>178</v>
      </c>
      <c r="Y14" s="6">
        <f t="shared" si="0"/>
        <v>1189</v>
      </c>
      <c r="Z14" s="6">
        <f t="shared" si="1"/>
        <v>1868</v>
      </c>
      <c r="AA14" s="6">
        <f t="shared" si="4"/>
        <v>3057</v>
      </c>
      <c r="AB14" s="6">
        <f t="shared" si="2"/>
        <v>16</v>
      </c>
      <c r="AC14" s="8">
        <f t="shared" si="3"/>
        <v>191.0625</v>
      </c>
    </row>
    <row r="15" spans="1:29" ht="12.75">
      <c r="A15" s="6">
        <v>13</v>
      </c>
      <c r="B15" s="53">
        <v>839</v>
      </c>
      <c r="C15" s="53" t="s">
        <v>61</v>
      </c>
      <c r="D15" s="53" t="s">
        <v>50</v>
      </c>
      <c r="E15" s="53"/>
      <c r="F15" s="53"/>
      <c r="G15" s="53">
        <v>177</v>
      </c>
      <c r="H15" s="53">
        <v>169</v>
      </c>
      <c r="I15" s="53">
        <v>182</v>
      </c>
      <c r="J15" s="53">
        <v>192</v>
      </c>
      <c r="K15" s="53"/>
      <c r="L15" s="53"/>
      <c r="M15" s="53">
        <v>180</v>
      </c>
      <c r="N15" s="53">
        <v>193</v>
      </c>
      <c r="O15" s="53"/>
      <c r="P15" s="53"/>
      <c r="Q15" s="53"/>
      <c r="R15" s="53">
        <v>226</v>
      </c>
      <c r="S15" s="53">
        <v>235</v>
      </c>
      <c r="T15" s="53">
        <v>164</v>
      </c>
      <c r="U15" s="53">
        <v>172</v>
      </c>
      <c r="V15" s="53">
        <v>173</v>
      </c>
      <c r="W15" s="53">
        <v>222</v>
      </c>
      <c r="X15" s="53"/>
      <c r="Y15" s="6">
        <f t="shared" si="0"/>
        <v>1093</v>
      </c>
      <c r="Z15" s="6">
        <f t="shared" si="1"/>
        <v>1192</v>
      </c>
      <c r="AA15" s="6">
        <f t="shared" si="4"/>
        <v>2285</v>
      </c>
      <c r="AB15" s="6">
        <f t="shared" si="2"/>
        <v>12</v>
      </c>
      <c r="AC15" s="8">
        <f t="shared" si="3"/>
        <v>190.41666666666666</v>
      </c>
    </row>
    <row r="16" spans="1:29" ht="12.75">
      <c r="A16" s="6">
        <v>14</v>
      </c>
      <c r="B16" s="53">
        <v>396</v>
      </c>
      <c r="C16" s="53" t="s">
        <v>42</v>
      </c>
      <c r="D16" s="53" t="s">
        <v>43</v>
      </c>
      <c r="E16" s="53">
        <v>211</v>
      </c>
      <c r="F16" s="53">
        <v>169</v>
      </c>
      <c r="G16" s="53"/>
      <c r="H16" s="53"/>
      <c r="I16" s="53">
        <v>167</v>
      </c>
      <c r="J16" s="53">
        <v>214</v>
      </c>
      <c r="K16" s="53">
        <v>189</v>
      </c>
      <c r="L16" s="53">
        <v>224</v>
      </c>
      <c r="M16" s="53">
        <v>158</v>
      </c>
      <c r="N16" s="53">
        <v>174</v>
      </c>
      <c r="O16" s="53">
        <v>226</v>
      </c>
      <c r="P16" s="53">
        <v>152</v>
      </c>
      <c r="Q16" s="53">
        <v>221</v>
      </c>
      <c r="R16" s="53">
        <v>196</v>
      </c>
      <c r="S16" s="53">
        <v>195</v>
      </c>
      <c r="T16" s="53">
        <v>171</v>
      </c>
      <c r="U16" s="53">
        <v>222</v>
      </c>
      <c r="V16" s="53">
        <v>172</v>
      </c>
      <c r="W16" s="53">
        <v>182</v>
      </c>
      <c r="X16" s="53">
        <v>161</v>
      </c>
      <c r="Y16" s="6">
        <f t="shared" si="0"/>
        <v>1506</v>
      </c>
      <c r="Z16" s="6">
        <f t="shared" si="1"/>
        <v>1898</v>
      </c>
      <c r="AA16" s="6">
        <f t="shared" si="4"/>
        <v>3404</v>
      </c>
      <c r="AB16" s="6">
        <f t="shared" si="2"/>
        <v>18</v>
      </c>
      <c r="AC16" s="8">
        <f t="shared" si="3"/>
        <v>189.11111111111111</v>
      </c>
    </row>
    <row r="17" spans="1:29" ht="12.75">
      <c r="A17" s="6">
        <v>15</v>
      </c>
      <c r="B17" s="53">
        <v>2668</v>
      </c>
      <c r="C17" s="53" t="s">
        <v>59</v>
      </c>
      <c r="D17" s="53" t="s">
        <v>50</v>
      </c>
      <c r="E17" s="53">
        <v>205</v>
      </c>
      <c r="F17" s="53">
        <v>226</v>
      </c>
      <c r="G17" s="53">
        <v>181</v>
      </c>
      <c r="H17" s="53">
        <v>176</v>
      </c>
      <c r="I17" s="53"/>
      <c r="J17" s="53">
        <v>194</v>
      </c>
      <c r="K17" s="53">
        <v>158</v>
      </c>
      <c r="L17" s="53">
        <v>176</v>
      </c>
      <c r="M17" s="53">
        <v>145</v>
      </c>
      <c r="N17" s="53"/>
      <c r="O17" s="53">
        <v>172</v>
      </c>
      <c r="P17" s="53">
        <v>189</v>
      </c>
      <c r="Q17" s="53">
        <v>202</v>
      </c>
      <c r="R17" s="53">
        <v>207</v>
      </c>
      <c r="S17" s="53">
        <v>215</v>
      </c>
      <c r="T17" s="53">
        <v>177</v>
      </c>
      <c r="U17" s="53"/>
      <c r="V17" s="53"/>
      <c r="W17" s="53">
        <v>211</v>
      </c>
      <c r="X17" s="53">
        <v>190</v>
      </c>
      <c r="Y17" s="6">
        <f t="shared" si="0"/>
        <v>1461</v>
      </c>
      <c r="Z17" s="6">
        <f t="shared" si="1"/>
        <v>1563</v>
      </c>
      <c r="AA17" s="6">
        <f t="shared" si="4"/>
        <v>3024</v>
      </c>
      <c r="AB17" s="6">
        <f t="shared" si="2"/>
        <v>16</v>
      </c>
      <c r="AC17" s="8">
        <f t="shared" si="3"/>
        <v>189</v>
      </c>
    </row>
    <row r="18" spans="1:29" ht="12.75">
      <c r="A18" s="6">
        <v>16</v>
      </c>
      <c r="B18" s="7">
        <v>833</v>
      </c>
      <c r="C18" s="7" t="s">
        <v>34</v>
      </c>
      <c r="D18" s="7" t="s">
        <v>23</v>
      </c>
      <c r="E18" s="53">
        <v>159</v>
      </c>
      <c r="F18" s="53">
        <v>161</v>
      </c>
      <c r="G18" s="53">
        <v>171</v>
      </c>
      <c r="H18" s="53"/>
      <c r="I18" s="53"/>
      <c r="J18" s="53"/>
      <c r="K18" s="53"/>
      <c r="L18" s="53"/>
      <c r="M18" s="53"/>
      <c r="N18" s="53"/>
      <c r="O18" s="53">
        <v>211</v>
      </c>
      <c r="P18" s="53">
        <v>208</v>
      </c>
      <c r="Q18" s="53">
        <v>190</v>
      </c>
      <c r="R18" s="53">
        <v>165</v>
      </c>
      <c r="S18" s="53">
        <v>188</v>
      </c>
      <c r="T18" s="53">
        <v>168</v>
      </c>
      <c r="U18" s="53">
        <v>235</v>
      </c>
      <c r="V18" s="53">
        <v>198</v>
      </c>
      <c r="W18" s="53">
        <v>226</v>
      </c>
      <c r="X18" s="53">
        <v>161</v>
      </c>
      <c r="Y18" s="6">
        <f t="shared" si="0"/>
        <v>491</v>
      </c>
      <c r="Z18" s="6">
        <f t="shared" si="1"/>
        <v>1950</v>
      </c>
      <c r="AA18" s="6">
        <f t="shared" si="4"/>
        <v>2441</v>
      </c>
      <c r="AB18" s="6">
        <f t="shared" si="2"/>
        <v>13</v>
      </c>
      <c r="AC18" s="8">
        <f t="shared" si="3"/>
        <v>187.76923076923077</v>
      </c>
    </row>
    <row r="19" spans="1:29" ht="12.75">
      <c r="A19" s="6">
        <v>17</v>
      </c>
      <c r="B19" s="53">
        <v>386</v>
      </c>
      <c r="C19" s="53" t="s">
        <v>63</v>
      </c>
      <c r="D19" s="53" t="s">
        <v>43</v>
      </c>
      <c r="E19" s="53">
        <v>190</v>
      </c>
      <c r="F19" s="53">
        <v>200</v>
      </c>
      <c r="G19" s="53">
        <v>205</v>
      </c>
      <c r="H19" s="53">
        <v>200</v>
      </c>
      <c r="I19" s="53">
        <v>156</v>
      </c>
      <c r="J19" s="53">
        <v>223</v>
      </c>
      <c r="K19" s="53">
        <v>175</v>
      </c>
      <c r="L19" s="53">
        <v>176</v>
      </c>
      <c r="M19" s="53">
        <v>165</v>
      </c>
      <c r="N19" s="53">
        <v>182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6">
        <f t="shared" si="0"/>
        <v>1872</v>
      </c>
      <c r="Z19" s="6">
        <f t="shared" si="1"/>
        <v>0</v>
      </c>
      <c r="AA19" s="6">
        <f t="shared" si="4"/>
        <v>1872</v>
      </c>
      <c r="AB19" s="6">
        <f t="shared" si="2"/>
        <v>10</v>
      </c>
      <c r="AC19" s="8">
        <f t="shared" si="3"/>
        <v>187.2</v>
      </c>
    </row>
    <row r="20" spans="1:29" ht="12.75">
      <c r="A20" s="6">
        <v>18</v>
      </c>
      <c r="B20" s="53">
        <v>1860</v>
      </c>
      <c r="C20" s="53" t="s">
        <v>57</v>
      </c>
      <c r="D20" s="53" t="s">
        <v>50</v>
      </c>
      <c r="E20" s="53">
        <v>162</v>
      </c>
      <c r="F20" s="53">
        <v>187</v>
      </c>
      <c r="G20" s="53">
        <v>220</v>
      </c>
      <c r="H20" s="53">
        <v>142</v>
      </c>
      <c r="I20" s="53"/>
      <c r="J20" s="53"/>
      <c r="K20" s="53"/>
      <c r="L20" s="53">
        <v>170</v>
      </c>
      <c r="M20" s="53">
        <v>201</v>
      </c>
      <c r="N20" s="53">
        <v>162</v>
      </c>
      <c r="O20" s="53">
        <v>170</v>
      </c>
      <c r="P20" s="53">
        <v>214</v>
      </c>
      <c r="Q20" s="53">
        <v>175</v>
      </c>
      <c r="R20" s="53"/>
      <c r="S20" s="53"/>
      <c r="T20" s="53"/>
      <c r="U20" s="53">
        <v>190</v>
      </c>
      <c r="V20" s="53">
        <v>173</v>
      </c>
      <c r="W20" s="53">
        <v>215</v>
      </c>
      <c r="X20" s="53">
        <v>231</v>
      </c>
      <c r="Y20" s="6">
        <f t="shared" si="0"/>
        <v>1244</v>
      </c>
      <c r="Z20" s="6">
        <f t="shared" si="1"/>
        <v>1368</v>
      </c>
      <c r="AA20" s="6">
        <f t="shared" si="4"/>
        <v>2612</v>
      </c>
      <c r="AB20" s="6">
        <f t="shared" si="2"/>
        <v>14</v>
      </c>
      <c r="AC20" s="8">
        <f t="shared" si="3"/>
        <v>186.57142857142858</v>
      </c>
    </row>
    <row r="21" spans="1:29" ht="12.75">
      <c r="A21" s="6">
        <v>19</v>
      </c>
      <c r="B21" s="7">
        <v>3149</v>
      </c>
      <c r="C21" s="7" t="s">
        <v>55</v>
      </c>
      <c r="D21" s="7" t="s">
        <v>23</v>
      </c>
      <c r="E21" s="53">
        <v>205</v>
      </c>
      <c r="F21" s="53">
        <v>178</v>
      </c>
      <c r="G21" s="53">
        <v>168</v>
      </c>
      <c r="H21" s="53">
        <v>183</v>
      </c>
      <c r="I21" s="53">
        <v>155</v>
      </c>
      <c r="J21" s="53">
        <v>188</v>
      </c>
      <c r="K21" s="53">
        <v>189</v>
      </c>
      <c r="L21" s="53">
        <v>204</v>
      </c>
      <c r="M21" s="53">
        <v>188</v>
      </c>
      <c r="N21" s="53">
        <v>182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6">
        <f t="shared" si="0"/>
        <v>1840</v>
      </c>
      <c r="Z21" s="6">
        <f t="shared" si="1"/>
        <v>0</v>
      </c>
      <c r="AA21" s="6">
        <f t="shared" si="4"/>
        <v>1840</v>
      </c>
      <c r="AB21" s="6">
        <f t="shared" si="2"/>
        <v>10</v>
      </c>
      <c r="AC21" s="8">
        <f t="shared" si="3"/>
        <v>184</v>
      </c>
    </row>
    <row r="22" spans="1:29" ht="12.75">
      <c r="A22" s="6">
        <v>20</v>
      </c>
      <c r="B22" s="53">
        <v>3</v>
      </c>
      <c r="C22" s="53" t="s">
        <v>45</v>
      </c>
      <c r="D22" s="53" t="s">
        <v>43</v>
      </c>
      <c r="E22" s="53">
        <v>217</v>
      </c>
      <c r="F22" s="53">
        <v>212</v>
      </c>
      <c r="G22" s="53">
        <v>177</v>
      </c>
      <c r="H22" s="53">
        <v>165</v>
      </c>
      <c r="I22" s="53">
        <v>166</v>
      </c>
      <c r="J22" s="53">
        <v>162</v>
      </c>
      <c r="K22" s="53">
        <v>141</v>
      </c>
      <c r="L22" s="53">
        <v>213</v>
      </c>
      <c r="M22" s="53"/>
      <c r="N22" s="53"/>
      <c r="O22" s="53">
        <v>169</v>
      </c>
      <c r="P22" s="53">
        <v>157</v>
      </c>
      <c r="Q22" s="53">
        <v>202</v>
      </c>
      <c r="R22" s="53">
        <v>207</v>
      </c>
      <c r="S22" s="53">
        <v>192</v>
      </c>
      <c r="T22" s="53">
        <v>227</v>
      </c>
      <c r="U22" s="53">
        <v>175</v>
      </c>
      <c r="V22" s="53">
        <v>186</v>
      </c>
      <c r="W22" s="53">
        <v>162</v>
      </c>
      <c r="X22" s="53">
        <v>180</v>
      </c>
      <c r="Y22" s="6">
        <f t="shared" si="0"/>
        <v>1453</v>
      </c>
      <c r="Z22" s="6">
        <f t="shared" si="1"/>
        <v>1857</v>
      </c>
      <c r="AA22" s="6">
        <f t="shared" si="4"/>
        <v>3310</v>
      </c>
      <c r="AB22" s="6">
        <f t="shared" si="2"/>
        <v>18</v>
      </c>
      <c r="AC22" s="8">
        <f t="shared" si="3"/>
        <v>183.88888888888889</v>
      </c>
    </row>
    <row r="23" spans="1:29" ht="12.75">
      <c r="A23" s="6">
        <v>21</v>
      </c>
      <c r="B23" s="7">
        <v>1905</v>
      </c>
      <c r="C23" s="7" t="s">
        <v>64</v>
      </c>
      <c r="D23" s="7" t="s">
        <v>24</v>
      </c>
      <c r="E23" s="53"/>
      <c r="F23" s="53"/>
      <c r="G23" s="53"/>
      <c r="H23" s="53"/>
      <c r="I23" s="53"/>
      <c r="J23" s="53"/>
      <c r="K23" s="53">
        <v>187</v>
      </c>
      <c r="L23" s="53">
        <v>159</v>
      </c>
      <c r="M23" s="53"/>
      <c r="N23" s="53"/>
      <c r="O23" s="53">
        <v>132</v>
      </c>
      <c r="P23" s="53">
        <v>158</v>
      </c>
      <c r="Q23" s="53">
        <v>200</v>
      </c>
      <c r="R23" s="53">
        <v>169</v>
      </c>
      <c r="S23" s="53">
        <v>168</v>
      </c>
      <c r="T23" s="53">
        <v>192</v>
      </c>
      <c r="U23" s="53">
        <v>199</v>
      </c>
      <c r="V23" s="53">
        <v>203</v>
      </c>
      <c r="W23" s="53">
        <v>212</v>
      </c>
      <c r="X23" s="53">
        <v>218</v>
      </c>
      <c r="Y23" s="6">
        <f t="shared" si="0"/>
        <v>346</v>
      </c>
      <c r="Z23" s="6">
        <f t="shared" si="1"/>
        <v>1851</v>
      </c>
      <c r="AA23" s="6">
        <f t="shared" si="4"/>
        <v>2197</v>
      </c>
      <c r="AB23" s="6">
        <f t="shared" si="2"/>
        <v>12</v>
      </c>
      <c r="AC23" s="8">
        <f t="shared" si="3"/>
        <v>183.08333333333334</v>
      </c>
    </row>
    <row r="24" spans="1:29" ht="12.75">
      <c r="A24" s="6">
        <v>22</v>
      </c>
      <c r="B24" s="53">
        <v>3116</v>
      </c>
      <c r="C24" s="53" t="s">
        <v>60</v>
      </c>
      <c r="D24" s="53" t="s">
        <v>50</v>
      </c>
      <c r="E24" s="53">
        <v>185</v>
      </c>
      <c r="F24" s="53">
        <v>156</v>
      </c>
      <c r="G24" s="53"/>
      <c r="H24" s="53"/>
      <c r="I24" s="53">
        <v>138</v>
      </c>
      <c r="J24" s="53">
        <v>235</v>
      </c>
      <c r="K24" s="53">
        <v>211</v>
      </c>
      <c r="L24" s="53">
        <v>188</v>
      </c>
      <c r="M24" s="53"/>
      <c r="N24" s="53"/>
      <c r="O24" s="53">
        <v>169</v>
      </c>
      <c r="P24" s="53">
        <v>182</v>
      </c>
      <c r="Q24" s="53">
        <v>162</v>
      </c>
      <c r="R24" s="53"/>
      <c r="S24" s="53">
        <v>155</v>
      </c>
      <c r="T24" s="53">
        <v>212</v>
      </c>
      <c r="U24" s="53">
        <v>154</v>
      </c>
      <c r="V24" s="53">
        <v>211</v>
      </c>
      <c r="W24" s="53"/>
      <c r="X24" s="53"/>
      <c r="Y24" s="6">
        <f t="shared" si="0"/>
        <v>1113</v>
      </c>
      <c r="Z24" s="6">
        <f t="shared" si="1"/>
        <v>1245</v>
      </c>
      <c r="AA24" s="6">
        <f t="shared" si="4"/>
        <v>2358</v>
      </c>
      <c r="AB24" s="6">
        <f t="shared" si="2"/>
        <v>13</v>
      </c>
      <c r="AC24" s="8">
        <f t="shared" si="3"/>
        <v>181.3846153846154</v>
      </c>
    </row>
    <row r="25" spans="1:29" ht="12.75">
      <c r="A25" s="6">
        <v>23</v>
      </c>
      <c r="B25" s="53">
        <v>2691</v>
      </c>
      <c r="C25" s="53" t="s">
        <v>44</v>
      </c>
      <c r="D25" s="53" t="s">
        <v>43</v>
      </c>
      <c r="E25" s="53"/>
      <c r="F25" s="53"/>
      <c r="G25" s="53">
        <v>188</v>
      </c>
      <c r="H25" s="53">
        <v>181</v>
      </c>
      <c r="I25" s="53">
        <v>193</v>
      </c>
      <c r="J25" s="53">
        <v>180</v>
      </c>
      <c r="K25" s="53"/>
      <c r="L25" s="53"/>
      <c r="M25" s="53">
        <v>181</v>
      </c>
      <c r="N25" s="53">
        <v>196</v>
      </c>
      <c r="O25" s="53">
        <v>161</v>
      </c>
      <c r="P25" s="53">
        <v>198</v>
      </c>
      <c r="Q25" s="53">
        <v>156</v>
      </c>
      <c r="R25" s="53">
        <v>192</v>
      </c>
      <c r="S25" s="53">
        <v>157</v>
      </c>
      <c r="T25" s="53">
        <v>186</v>
      </c>
      <c r="U25" s="53">
        <v>172</v>
      </c>
      <c r="V25" s="53">
        <v>188</v>
      </c>
      <c r="W25" s="53">
        <v>165</v>
      </c>
      <c r="X25" s="53">
        <v>203</v>
      </c>
      <c r="Y25" s="6">
        <f t="shared" si="0"/>
        <v>1119</v>
      </c>
      <c r="Z25" s="6">
        <f t="shared" si="1"/>
        <v>1778</v>
      </c>
      <c r="AA25" s="6">
        <f t="shared" si="4"/>
        <v>2897</v>
      </c>
      <c r="AB25" s="6">
        <f t="shared" si="2"/>
        <v>16</v>
      </c>
      <c r="AC25" s="8">
        <f t="shared" si="3"/>
        <v>181.0625</v>
      </c>
    </row>
    <row r="26" spans="1:29" ht="12.75">
      <c r="A26" s="6">
        <v>24</v>
      </c>
      <c r="B26" s="53">
        <v>893</v>
      </c>
      <c r="C26" s="53" t="s">
        <v>31</v>
      </c>
      <c r="D26" s="53" t="s">
        <v>22</v>
      </c>
      <c r="E26" s="53">
        <v>190</v>
      </c>
      <c r="F26" s="53">
        <v>160</v>
      </c>
      <c r="G26" s="53">
        <v>179</v>
      </c>
      <c r="H26" s="53">
        <v>199</v>
      </c>
      <c r="I26" s="53">
        <v>156</v>
      </c>
      <c r="J26" s="53">
        <v>171</v>
      </c>
      <c r="K26" s="53"/>
      <c r="L26" s="53"/>
      <c r="M26" s="53"/>
      <c r="N26" s="53"/>
      <c r="O26" s="53">
        <v>182</v>
      </c>
      <c r="P26" s="53">
        <v>211</v>
      </c>
      <c r="Q26" s="53">
        <v>169</v>
      </c>
      <c r="R26" s="53">
        <v>159</v>
      </c>
      <c r="S26" s="53">
        <v>205</v>
      </c>
      <c r="T26" s="53">
        <v>188</v>
      </c>
      <c r="U26" s="53">
        <v>191</v>
      </c>
      <c r="V26" s="53">
        <v>181</v>
      </c>
      <c r="W26" s="53">
        <v>158</v>
      </c>
      <c r="X26" s="53">
        <v>184</v>
      </c>
      <c r="Y26" s="6">
        <f t="shared" si="0"/>
        <v>1055</v>
      </c>
      <c r="Z26" s="6">
        <f t="shared" si="1"/>
        <v>1828</v>
      </c>
      <c r="AA26" s="6">
        <f t="shared" si="4"/>
        <v>2883</v>
      </c>
      <c r="AB26" s="6">
        <f t="shared" si="2"/>
        <v>16</v>
      </c>
      <c r="AC26" s="8">
        <f t="shared" si="3"/>
        <v>180.1875</v>
      </c>
    </row>
    <row r="27" spans="1:29" ht="12.75">
      <c r="A27" s="6">
        <v>25</v>
      </c>
      <c r="B27" s="7">
        <v>1269</v>
      </c>
      <c r="C27" s="7" t="s">
        <v>68</v>
      </c>
      <c r="D27" s="7" t="s">
        <v>23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165</v>
      </c>
      <c r="P27" s="53">
        <v>184</v>
      </c>
      <c r="Q27" s="53">
        <v>170</v>
      </c>
      <c r="R27" s="53">
        <v>184</v>
      </c>
      <c r="S27" s="53">
        <v>199</v>
      </c>
      <c r="T27" s="53">
        <v>182</v>
      </c>
      <c r="U27" s="53">
        <v>186</v>
      </c>
      <c r="V27" s="53">
        <v>166</v>
      </c>
      <c r="W27" s="53">
        <v>175</v>
      </c>
      <c r="X27" s="53">
        <v>158</v>
      </c>
      <c r="Y27" s="6">
        <f t="shared" si="0"/>
        <v>0</v>
      </c>
      <c r="Z27" s="6">
        <f t="shared" si="1"/>
        <v>1769</v>
      </c>
      <c r="AA27" s="6">
        <f t="shared" si="4"/>
        <v>1769</v>
      </c>
      <c r="AB27" s="6">
        <f t="shared" si="2"/>
        <v>10</v>
      </c>
      <c r="AC27" s="8">
        <f t="shared" si="3"/>
        <v>176.9</v>
      </c>
    </row>
    <row r="28" spans="1:29" ht="12.75">
      <c r="A28" s="6">
        <v>26</v>
      </c>
      <c r="B28" s="53">
        <v>170</v>
      </c>
      <c r="C28" s="53" t="s">
        <v>54</v>
      </c>
      <c r="D28" s="53" t="s">
        <v>22</v>
      </c>
      <c r="E28" s="53">
        <v>192</v>
      </c>
      <c r="F28" s="53">
        <v>151</v>
      </c>
      <c r="G28" s="53">
        <v>171</v>
      </c>
      <c r="H28" s="53">
        <v>192</v>
      </c>
      <c r="I28" s="53">
        <v>164</v>
      </c>
      <c r="J28" s="53">
        <v>189</v>
      </c>
      <c r="K28" s="53">
        <v>128</v>
      </c>
      <c r="L28" s="53">
        <v>187</v>
      </c>
      <c r="M28" s="53">
        <v>158</v>
      </c>
      <c r="N28" s="53">
        <v>205</v>
      </c>
      <c r="O28" s="53">
        <v>223</v>
      </c>
      <c r="P28" s="53">
        <v>182</v>
      </c>
      <c r="Q28" s="53">
        <v>185</v>
      </c>
      <c r="R28" s="53">
        <v>181</v>
      </c>
      <c r="S28" s="53">
        <v>152</v>
      </c>
      <c r="T28" s="53">
        <v>166</v>
      </c>
      <c r="U28" s="53">
        <v>137</v>
      </c>
      <c r="V28" s="53">
        <v>183</v>
      </c>
      <c r="W28" s="53">
        <v>221</v>
      </c>
      <c r="X28" s="53">
        <v>157</v>
      </c>
      <c r="Y28" s="6">
        <f t="shared" si="0"/>
        <v>1737</v>
      </c>
      <c r="Z28" s="6">
        <f t="shared" si="1"/>
        <v>1787</v>
      </c>
      <c r="AA28" s="6">
        <f t="shared" si="4"/>
        <v>3524</v>
      </c>
      <c r="AB28" s="6">
        <f t="shared" si="2"/>
        <v>20</v>
      </c>
      <c r="AC28" s="8">
        <f t="shared" si="3"/>
        <v>176.2</v>
      </c>
    </row>
    <row r="29" spans="1:29" ht="12.75">
      <c r="A29" s="6">
        <v>27</v>
      </c>
      <c r="B29" s="53">
        <v>1022</v>
      </c>
      <c r="C29" s="53" t="s">
        <v>46</v>
      </c>
      <c r="D29" s="53" t="s">
        <v>43</v>
      </c>
      <c r="E29" s="53">
        <v>178</v>
      </c>
      <c r="F29" s="53">
        <v>217</v>
      </c>
      <c r="G29" s="53">
        <v>202</v>
      </c>
      <c r="H29" s="53">
        <v>174</v>
      </c>
      <c r="I29" s="53"/>
      <c r="J29" s="53"/>
      <c r="K29" s="53">
        <v>202</v>
      </c>
      <c r="L29" s="53">
        <v>179</v>
      </c>
      <c r="M29" s="53">
        <v>147</v>
      </c>
      <c r="N29" s="53">
        <v>171</v>
      </c>
      <c r="O29" s="53">
        <v>149</v>
      </c>
      <c r="P29" s="53">
        <v>131</v>
      </c>
      <c r="Q29" s="53">
        <v>185</v>
      </c>
      <c r="R29" s="53">
        <v>171</v>
      </c>
      <c r="S29" s="53">
        <v>198</v>
      </c>
      <c r="T29" s="53">
        <v>180</v>
      </c>
      <c r="U29" s="53">
        <v>165</v>
      </c>
      <c r="V29" s="53">
        <v>180</v>
      </c>
      <c r="W29" s="53">
        <v>160</v>
      </c>
      <c r="X29" s="53">
        <v>182</v>
      </c>
      <c r="Y29" s="6">
        <f t="shared" si="0"/>
        <v>1470</v>
      </c>
      <c r="Z29" s="6">
        <f t="shared" si="1"/>
        <v>1701</v>
      </c>
      <c r="AA29" s="6">
        <f t="shared" si="4"/>
        <v>3171</v>
      </c>
      <c r="AB29" s="6">
        <f t="shared" si="2"/>
        <v>18</v>
      </c>
      <c r="AC29" s="8">
        <f t="shared" si="3"/>
        <v>176.16666666666666</v>
      </c>
    </row>
    <row r="30" spans="1:29" ht="12.75">
      <c r="A30" s="6">
        <v>28</v>
      </c>
      <c r="B30" s="53">
        <v>1653</v>
      </c>
      <c r="C30" s="53" t="s">
        <v>30</v>
      </c>
      <c r="D30" s="53" t="s">
        <v>22</v>
      </c>
      <c r="E30" s="53">
        <v>191</v>
      </c>
      <c r="F30" s="53">
        <v>145</v>
      </c>
      <c r="G30" s="53">
        <v>190</v>
      </c>
      <c r="H30" s="53">
        <v>159</v>
      </c>
      <c r="I30" s="53">
        <v>164</v>
      </c>
      <c r="J30" s="53">
        <v>224</v>
      </c>
      <c r="K30" s="53">
        <v>159</v>
      </c>
      <c r="L30" s="53">
        <v>134</v>
      </c>
      <c r="M30" s="53">
        <v>159</v>
      </c>
      <c r="N30" s="53">
        <v>226</v>
      </c>
      <c r="O30" s="53">
        <v>200</v>
      </c>
      <c r="P30" s="53">
        <v>190</v>
      </c>
      <c r="Q30" s="53">
        <v>176</v>
      </c>
      <c r="R30" s="53">
        <v>147</v>
      </c>
      <c r="S30" s="53">
        <v>152</v>
      </c>
      <c r="T30" s="53">
        <v>197</v>
      </c>
      <c r="U30" s="53"/>
      <c r="V30" s="53"/>
      <c r="W30" s="53"/>
      <c r="X30" s="53"/>
      <c r="Y30" s="6">
        <f t="shared" si="0"/>
        <v>1751</v>
      </c>
      <c r="Z30" s="6">
        <f t="shared" si="1"/>
        <v>1062</v>
      </c>
      <c r="AA30" s="6">
        <f t="shared" si="4"/>
        <v>2813</v>
      </c>
      <c r="AB30" s="6">
        <f t="shared" si="2"/>
        <v>16</v>
      </c>
      <c r="AC30" s="8">
        <f t="shared" si="3"/>
        <v>175.8125</v>
      </c>
    </row>
    <row r="31" spans="1:29" ht="12.75">
      <c r="A31" s="6">
        <v>29</v>
      </c>
      <c r="B31" s="7">
        <v>983</v>
      </c>
      <c r="C31" s="7" t="s">
        <v>56</v>
      </c>
      <c r="D31" s="7" t="s">
        <v>23</v>
      </c>
      <c r="E31" s="53"/>
      <c r="F31" s="53"/>
      <c r="G31" s="53"/>
      <c r="H31" s="53">
        <v>203</v>
      </c>
      <c r="I31" s="53">
        <v>169</v>
      </c>
      <c r="J31" s="53">
        <v>202</v>
      </c>
      <c r="K31" s="53">
        <v>188</v>
      </c>
      <c r="L31" s="53">
        <v>157</v>
      </c>
      <c r="M31" s="53">
        <v>198</v>
      </c>
      <c r="N31" s="53">
        <v>137</v>
      </c>
      <c r="O31" s="53">
        <v>167</v>
      </c>
      <c r="P31" s="53">
        <v>172</v>
      </c>
      <c r="Q31" s="53">
        <v>218</v>
      </c>
      <c r="R31" s="53">
        <v>158</v>
      </c>
      <c r="S31" s="53">
        <v>150</v>
      </c>
      <c r="T31" s="53">
        <v>172</v>
      </c>
      <c r="U31" s="53">
        <v>200</v>
      </c>
      <c r="V31" s="53">
        <v>156</v>
      </c>
      <c r="W31" s="53">
        <v>140</v>
      </c>
      <c r="X31" s="53">
        <v>197</v>
      </c>
      <c r="Y31" s="6">
        <f t="shared" si="0"/>
        <v>1254</v>
      </c>
      <c r="Z31" s="6">
        <f t="shared" si="1"/>
        <v>1730</v>
      </c>
      <c r="AA31" s="6">
        <f t="shared" si="4"/>
        <v>2984</v>
      </c>
      <c r="AB31" s="6">
        <f t="shared" si="2"/>
        <v>17</v>
      </c>
      <c r="AC31" s="8">
        <f t="shared" si="3"/>
        <v>175.52941176470588</v>
      </c>
    </row>
    <row r="32" spans="1:29" ht="12.75">
      <c r="A32" s="6">
        <v>30</v>
      </c>
      <c r="B32" s="7">
        <v>797</v>
      </c>
      <c r="C32" s="7" t="s">
        <v>37</v>
      </c>
      <c r="D32" s="7" t="s">
        <v>23</v>
      </c>
      <c r="E32" s="53">
        <v>184</v>
      </c>
      <c r="F32" s="53">
        <v>179</v>
      </c>
      <c r="G32" s="53">
        <v>130</v>
      </c>
      <c r="H32" s="53">
        <v>203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6">
        <f t="shared" si="0"/>
        <v>696</v>
      </c>
      <c r="Z32" s="6">
        <f t="shared" si="1"/>
        <v>0</v>
      </c>
      <c r="AA32" s="6">
        <f t="shared" si="4"/>
        <v>696</v>
      </c>
      <c r="AB32" s="6">
        <f t="shared" si="2"/>
        <v>4</v>
      </c>
      <c r="AC32" s="8">
        <f t="shared" si="3"/>
        <v>174</v>
      </c>
    </row>
    <row r="33" spans="1:29" s="11" customFormat="1" ht="12.75">
      <c r="A33" s="6">
        <v>31</v>
      </c>
      <c r="B33" s="53">
        <v>3324</v>
      </c>
      <c r="C33" s="53" t="s">
        <v>62</v>
      </c>
      <c r="D33" s="53" t="s">
        <v>50</v>
      </c>
      <c r="E33" s="53">
        <v>136</v>
      </c>
      <c r="F33" s="53">
        <v>151</v>
      </c>
      <c r="G33" s="53"/>
      <c r="H33" s="53"/>
      <c r="I33" s="53">
        <v>194</v>
      </c>
      <c r="J33" s="53">
        <v>156</v>
      </c>
      <c r="K33" s="53">
        <v>171</v>
      </c>
      <c r="L33" s="53">
        <v>169</v>
      </c>
      <c r="M33" s="53">
        <v>134</v>
      </c>
      <c r="N33" s="53">
        <v>189</v>
      </c>
      <c r="O33" s="53">
        <v>187</v>
      </c>
      <c r="P33" s="53">
        <v>200</v>
      </c>
      <c r="Q33" s="53">
        <v>199</v>
      </c>
      <c r="R33" s="53">
        <v>163</v>
      </c>
      <c r="S33" s="53"/>
      <c r="T33" s="53"/>
      <c r="U33" s="53">
        <v>186</v>
      </c>
      <c r="V33" s="53">
        <v>180</v>
      </c>
      <c r="W33" s="53"/>
      <c r="X33" s="53">
        <v>191</v>
      </c>
      <c r="Y33" s="6">
        <f t="shared" si="0"/>
        <v>1300</v>
      </c>
      <c r="Z33" s="6">
        <f t="shared" si="1"/>
        <v>1306</v>
      </c>
      <c r="AA33" s="6">
        <f t="shared" si="4"/>
        <v>2606</v>
      </c>
      <c r="AB33" s="6">
        <f t="shared" si="2"/>
        <v>15</v>
      </c>
      <c r="AC33" s="8">
        <f t="shared" si="3"/>
        <v>173.73333333333332</v>
      </c>
    </row>
    <row r="34" spans="1:29" ht="12.75">
      <c r="A34" s="6">
        <v>32</v>
      </c>
      <c r="B34" s="53">
        <v>811</v>
      </c>
      <c r="C34" s="53" t="s">
        <v>33</v>
      </c>
      <c r="D34" s="53" t="s">
        <v>22</v>
      </c>
      <c r="E34" s="53"/>
      <c r="F34" s="53"/>
      <c r="G34" s="53"/>
      <c r="H34" s="53"/>
      <c r="I34" s="53"/>
      <c r="J34" s="53"/>
      <c r="K34" s="53">
        <v>161</v>
      </c>
      <c r="L34" s="53">
        <v>187</v>
      </c>
      <c r="M34" s="53">
        <v>191</v>
      </c>
      <c r="N34" s="53">
        <v>146</v>
      </c>
      <c r="O34" s="53"/>
      <c r="P34" s="53"/>
      <c r="Q34" s="53"/>
      <c r="R34" s="53"/>
      <c r="S34" s="53">
        <v>170</v>
      </c>
      <c r="T34" s="53">
        <v>140</v>
      </c>
      <c r="U34" s="53">
        <v>184</v>
      </c>
      <c r="V34" s="53">
        <v>154</v>
      </c>
      <c r="W34" s="53">
        <v>222</v>
      </c>
      <c r="X34" s="53">
        <v>149</v>
      </c>
      <c r="Y34" s="6">
        <f t="shared" si="0"/>
        <v>685</v>
      </c>
      <c r="Z34" s="6">
        <f t="shared" si="1"/>
        <v>1019</v>
      </c>
      <c r="AA34" s="6">
        <f t="shared" si="4"/>
        <v>1704</v>
      </c>
      <c r="AB34" s="6">
        <f t="shared" si="2"/>
        <v>10</v>
      </c>
      <c r="AC34" s="8">
        <f t="shared" si="3"/>
        <v>170.4</v>
      </c>
    </row>
    <row r="35" spans="1:29" ht="12.75">
      <c r="A35" s="6">
        <v>33</v>
      </c>
      <c r="B35" s="53">
        <v>1930</v>
      </c>
      <c r="C35" s="53" t="s">
        <v>58</v>
      </c>
      <c r="D35" s="53" t="s">
        <v>50</v>
      </c>
      <c r="E35" s="53"/>
      <c r="F35" s="53"/>
      <c r="G35" s="53">
        <v>155</v>
      </c>
      <c r="H35" s="53">
        <v>177</v>
      </c>
      <c r="I35" s="53">
        <v>146</v>
      </c>
      <c r="J35" s="53"/>
      <c r="K35" s="53">
        <v>142</v>
      </c>
      <c r="L35" s="53"/>
      <c r="M35" s="53"/>
      <c r="N35" s="53">
        <v>168</v>
      </c>
      <c r="O35" s="53"/>
      <c r="P35" s="53"/>
      <c r="Q35" s="53"/>
      <c r="R35" s="53">
        <v>188</v>
      </c>
      <c r="S35" s="53">
        <v>185</v>
      </c>
      <c r="T35" s="53">
        <v>136</v>
      </c>
      <c r="U35" s="53"/>
      <c r="V35" s="53"/>
      <c r="W35" s="53">
        <v>184</v>
      </c>
      <c r="X35" s="53">
        <v>178</v>
      </c>
      <c r="Y35" s="6">
        <f t="shared" si="0"/>
        <v>788</v>
      </c>
      <c r="Z35" s="6">
        <f t="shared" si="1"/>
        <v>871</v>
      </c>
      <c r="AA35" s="6">
        <f t="shared" si="4"/>
        <v>1659</v>
      </c>
      <c r="AB35" s="6">
        <f t="shared" si="2"/>
        <v>10</v>
      </c>
      <c r="AC35" s="8">
        <f t="shared" si="3"/>
        <v>165.9</v>
      </c>
    </row>
    <row r="36" spans="1:29" ht="12.75">
      <c r="A36" s="6">
        <v>34</v>
      </c>
      <c r="B36" s="7">
        <v>306</v>
      </c>
      <c r="C36" s="7" t="s">
        <v>67</v>
      </c>
      <c r="D36" s="7" t="s">
        <v>51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>
        <v>176</v>
      </c>
      <c r="U36" s="53">
        <v>178</v>
      </c>
      <c r="V36" s="53">
        <v>127</v>
      </c>
      <c r="W36" s="53">
        <v>169</v>
      </c>
      <c r="X36" s="53">
        <v>163</v>
      </c>
      <c r="Y36" s="6">
        <f t="shared" si="0"/>
        <v>0</v>
      </c>
      <c r="Z36" s="6">
        <f t="shared" si="1"/>
        <v>813</v>
      </c>
      <c r="AA36" s="6">
        <f t="shared" si="4"/>
        <v>813</v>
      </c>
      <c r="AB36" s="6">
        <f t="shared" si="2"/>
        <v>5</v>
      </c>
      <c r="AC36" s="8">
        <f t="shared" si="3"/>
        <v>162.6</v>
      </c>
    </row>
    <row r="37" spans="1:29" ht="12.75">
      <c r="A37" s="6">
        <v>35</v>
      </c>
      <c r="B37" s="53">
        <v>819</v>
      </c>
      <c r="C37" s="53" t="s">
        <v>32</v>
      </c>
      <c r="D37" s="53" t="s">
        <v>22</v>
      </c>
      <c r="E37" s="53">
        <v>150</v>
      </c>
      <c r="F37" s="53">
        <v>153</v>
      </c>
      <c r="G37" s="53">
        <v>189</v>
      </c>
      <c r="H37" s="53">
        <v>145</v>
      </c>
      <c r="I37" s="53">
        <v>174</v>
      </c>
      <c r="J37" s="53">
        <v>181</v>
      </c>
      <c r="K37" s="53">
        <v>189</v>
      </c>
      <c r="L37" s="53">
        <v>135</v>
      </c>
      <c r="M37" s="53">
        <v>213</v>
      </c>
      <c r="N37" s="53">
        <v>163</v>
      </c>
      <c r="O37" s="53">
        <v>170</v>
      </c>
      <c r="P37" s="53">
        <v>161</v>
      </c>
      <c r="Q37" s="53">
        <v>156</v>
      </c>
      <c r="R37" s="53">
        <v>146</v>
      </c>
      <c r="S37" s="53"/>
      <c r="T37" s="53"/>
      <c r="U37" s="53">
        <v>159</v>
      </c>
      <c r="V37" s="53">
        <v>143</v>
      </c>
      <c r="W37" s="53">
        <v>144</v>
      </c>
      <c r="X37" s="53">
        <v>155</v>
      </c>
      <c r="Y37" s="6">
        <f t="shared" si="0"/>
        <v>1692</v>
      </c>
      <c r="Z37" s="6">
        <f t="shared" si="1"/>
        <v>1234</v>
      </c>
      <c r="AA37" s="6">
        <f t="shared" si="4"/>
        <v>2926</v>
      </c>
      <c r="AB37" s="6">
        <f t="shared" si="2"/>
        <v>18</v>
      </c>
      <c r="AC37" s="8">
        <f t="shared" si="3"/>
        <v>162.55555555555554</v>
      </c>
    </row>
    <row r="38" spans="1:29" ht="12.75" hidden="1">
      <c r="A38" s="6">
        <v>36</v>
      </c>
      <c r="B38" s="7"/>
      <c r="C38" s="7"/>
      <c r="D38" s="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6">
        <f t="shared" si="0"/>
        <v>0</v>
      </c>
      <c r="Z38" s="6">
        <f t="shared" si="1"/>
        <v>0</v>
      </c>
      <c r="AA38" s="6">
        <f t="shared" si="4"/>
        <v>0</v>
      </c>
      <c r="AB38" s="6">
        <f t="shared" si="2"/>
        <v>0</v>
      </c>
      <c r="AC38" s="8" t="e">
        <f t="shared" si="3"/>
        <v>#DIV/0!</v>
      </c>
    </row>
    <row r="39" spans="27:29" ht="12.75">
      <c r="AA39" s="12"/>
      <c r="AB39" s="12"/>
      <c r="AC39" s="13"/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1:29" ht="12.75">
      <c r="A60" s="14"/>
      <c r="B60" s="15"/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27:29" ht="12.75"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8" ht="12.75">
      <c r="AA71" s="12"/>
      <c r="AB71" s="12"/>
    </row>
    <row r="72" ht="12.75">
      <c r="AB72" s="12"/>
    </row>
    <row r="73" ht="12.75">
      <c r="AB73" s="12"/>
    </row>
    <row r="74" ht="12.75">
      <c r="AB74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2015-2016
1a DIVISIÓ MASCULINA - FINAL TÍTOL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2016-05-30T13:25:02Z</cp:lastPrinted>
  <dcterms:created xsi:type="dcterms:W3CDTF">1999-10-03T14:06:37Z</dcterms:created>
  <dcterms:modified xsi:type="dcterms:W3CDTF">2016-05-30T17:36:16Z</dcterms:modified>
  <cp:category/>
  <cp:version/>
  <cp:contentType/>
  <cp:contentStatus/>
</cp:coreProperties>
</file>